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3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externalReferences>
    <externalReference r:id="rId8"/>
  </externalReferences>
  <definedNames>
    <definedName name="_xlnm.Print_Area" localSheetId="2">'CashFlow'!$A$1:$E$64</definedName>
  </definedNames>
  <calcPr fullCalcOnLoad="1"/>
</workbook>
</file>

<file path=xl/sharedStrings.xml><?xml version="1.0" encoding="utf-8"?>
<sst xmlns="http://schemas.openxmlformats.org/spreadsheetml/2006/main" count="205" uniqueCount="147">
  <si>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</si>
  <si>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</si>
  <si>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</si>
  <si>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</si>
  <si>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</si>
  <si>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</si>
  <si>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</si>
  <si>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</si>
  <si>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</si>
  <si>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</si>
  <si>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</si>
  <si>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</si>
  <si>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</si>
  <si>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</si>
  <si>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</si>
  <si>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</si>
  <si>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</si>
  <si>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</si>
  <si>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</si>
  <si>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</si>
  <si>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</si>
  <si>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</si>
  <si>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</si>
  <si>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</si>
  <si>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</si>
  <si>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</si>
  <si>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</si>
  <si>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</si>
  <si>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</si>
  <si>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</si>
  <si>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</si>
  <si>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</si>
  <si>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</si>
  <si>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</si>
  <si>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</si>
  <si>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</si>
  <si>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</si>
  <si>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</si>
  <si>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</si>
  <si>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</si>
  <si>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</si>
  <si>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</si>
  <si>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</si>
  <si>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</si>
  <si>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</si>
  <si>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</si>
  <si>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</si>
  <si>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</si>
  <si>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</si>
  <si>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</si>
  <si>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</si>
  <si>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</si>
  <si>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</si>
  <si>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</si>
  <si>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</si>
  <si>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</si>
  <si>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</si>
  <si>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</si>
  <si>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</si>
  <si>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</si>
  <si>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</si>
  <si>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</si>
  <si>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</si>
  <si>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</si>
  <si>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</si>
  <si>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</si>
  <si>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</si>
  <si>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</si>
  <si>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</si>
  <si>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</si>
  <si>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</si>
  <si>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</si>
  <si>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</si>
  <si>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</si>
  <si>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</si>
  <si>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</si>
  <si>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</si>
  <si>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</si>
  <si>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</si>
  <si>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</si>
  <si>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</si>
  <si>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</si>
  <si>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</si>
  <si>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</si>
  <si>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</si>
  <si>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</si>
  <si>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</si>
  <si>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</si>
  <si>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</si>
  <si>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</si>
  <si>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</si>
  <si>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</si>
  <si>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</si>
  <si>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</si>
  <si>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</si>
  <si>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</si>
  <si>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</si>
  <si>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</si>
  <si>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</si>
  <si>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</si>
  <si>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</si>
  <si>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</si>
  <si>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</si>
  <si>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</si>
  <si>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The Condensed Cash Flow Statement should be read in conjunction with the audited Annual Financial Statements for the year ended 31 August 2006.</t>
  </si>
  <si>
    <t>The Condensed Statement of Changes in Equity should be read in conjunction with the audited Annual Financial Statements for the year ended 31 August 2006.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</si>
  <si>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</si>
  <si>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</si>
  <si>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</si>
  <si>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</si>
  <si>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</si>
  <si>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</si>
  <si>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</si>
  <si>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</si>
  <si>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</si>
  <si>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</si>
  <si>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</si>
  <si>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</si>
  <si>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</si>
  <si>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</si>
  <si>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</si>
  <si>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year ended 31 August 2006.</t>
  </si>
  <si>
    <t>the year ended 31 August 2006.</t>
  </si>
  <si>
    <t>NET INCREASE/(DECREASE) IN CASH AND CASH EQUIVALENTS</t>
  </si>
  <si>
    <t>NON-CURRENT LIABILITIES</t>
  </si>
  <si>
    <t>Long-Term Borrowings</t>
  </si>
  <si>
    <t>Short-Term Borrowings</t>
  </si>
  <si>
    <t>Proceeds from Hire Purchase Borrowings</t>
  </si>
  <si>
    <t>Repayment of Borrowing</t>
  </si>
  <si>
    <t>Interest Paid</t>
  </si>
  <si>
    <t>CONDENSED BALANCE SHEET AS AT 31 AUGUST 2007</t>
  </si>
  <si>
    <t>QUARTERLY REPORT - FOURTH QUARTER</t>
  </si>
  <si>
    <t>FOR THE QUARTER ENDED 31 AUGUST 2007</t>
  </si>
  <si>
    <t>CURRENT PERIOD ENDED 31 AUGUST 2007</t>
  </si>
  <si>
    <t>Gain on disposal</t>
  </si>
  <si>
    <t>Summary of Key Financial Information for the financial period ended 31 August 2007</t>
  </si>
  <si>
    <t xml:space="preserve">CONDENSED STATEMENT OF CHANGES IN EQUITY FOR THE THIRD QUARTER </t>
  </si>
  <si>
    <t>Retained Profit</t>
  </si>
  <si>
    <t>As at 01 September 2005</t>
  </si>
  <si>
    <t>Issue of shares</t>
  </si>
  <si>
    <t>Listing expenses w/off</t>
  </si>
  <si>
    <t>Profit / (Loss)</t>
  </si>
  <si>
    <t>Dividend</t>
  </si>
  <si>
    <t>.</t>
  </si>
  <si>
    <t>As at 31 Aug 2006</t>
  </si>
  <si>
    <t>As at 31 August 2007</t>
  </si>
  <si>
    <t>ENDED 31 AUGUST 2007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</si>
</sst>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14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15" xfId="0" applyNumberFormat="1" applyFont="1" applyBorder="1" applyAlignment="1">
      <alignment/>
    </xf>
    <xf numFmtId="201" fontId="15" fillId="0" borderId="13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6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7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8" xfId="0" applyNumberFormat="1" applyFont="1" applyBorder="1" applyAlignment="1">
      <alignment/>
    </xf>
    <xf numFmtId="201" fontId="15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5" fillId="0" borderId="5" xfId="0" applyNumberFormat="1" applyFont="1" applyBorder="1" applyAlignment="1">
      <alignment horizontal="center"/>
    </xf>
    <xf numFmtId="201" fontId="20" fillId="0" borderId="6" xfId="0" applyNumberFormat="1" applyFont="1" applyBorder="1" applyAlignment="1">
      <alignment/>
    </xf>
    <xf numFmtId="198" fontId="21" fillId="0" borderId="5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20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20" xfId="0" applyNumberFormat="1" applyFont="1" applyBorder="1" applyAlignment="1">
      <alignment vertical="center"/>
    </xf>
    <xf numFmtId="201" fontId="3" fillId="0" borderId="0" xfId="15" applyNumberFormat="1" applyFont="1" applyBorder="1" applyAlignment="1">
      <alignment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171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yber\My%20Documents\BOD%20&amp;%20ACM\3RD%20QUARTER%202007\3rd%20Qt%20Report%20Cybert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Flow"/>
      <sheetName val="Summary of Key Info"/>
      <sheetName val="Equity"/>
    </sheetNames>
    <sheetDataSet>
      <sheetData sheetId="3">
        <row r="2">
          <cell r="A2" t="str">
            <v>QUARTERLY REPORT - THIRD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13">
      <selection activeCell="E20" sqref="E20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131</v>
      </c>
      <c r="B2" s="93"/>
    </row>
    <row r="3" spans="1:2" ht="14.25">
      <c r="A3" s="90"/>
      <c r="B3" s="90"/>
    </row>
    <row r="4" spans="1:2" ht="12.75">
      <c r="A4" s="93" t="s">
        <v>130</v>
      </c>
      <c r="B4" s="93"/>
    </row>
    <row r="6" spans="3:6" s="94" customFormat="1" ht="25.5">
      <c r="C6" s="95" t="s">
        <v>100</v>
      </c>
      <c r="D6" s="96"/>
      <c r="E6" s="95" t="s">
        <v>50</v>
      </c>
      <c r="F6" s="96"/>
    </row>
    <row r="7" spans="3:6" s="94" customFormat="1" ht="12.75">
      <c r="C7" s="97">
        <v>39325</v>
      </c>
      <c r="D7" s="98"/>
      <c r="E7" s="99">
        <v>38960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100" t="s">
        <v>18</v>
      </c>
      <c r="D9" s="96"/>
      <c r="E9" s="100" t="s">
        <v>58</v>
      </c>
      <c r="F9" s="96"/>
    </row>
    <row r="10" ht="12.75">
      <c r="F10" s="92"/>
    </row>
    <row r="11" spans="1:6" ht="12.75">
      <c r="A11" s="93" t="s">
        <v>112</v>
      </c>
      <c r="F11" s="92"/>
    </row>
    <row r="12" spans="1:6" ht="12.75">
      <c r="A12" s="93" t="s">
        <v>113</v>
      </c>
      <c r="F12" s="92"/>
    </row>
    <row r="13" spans="1:6" ht="12.75">
      <c r="A13" s="91" t="s">
        <v>114</v>
      </c>
      <c r="C13" s="101">
        <v>1643</v>
      </c>
      <c r="D13" s="102"/>
      <c r="E13" s="101">
        <v>1752</v>
      </c>
      <c r="F13" s="102"/>
    </row>
    <row r="14" spans="1:6" ht="12.75">
      <c r="A14" s="91" t="s">
        <v>99</v>
      </c>
      <c r="C14" s="101">
        <v>1675</v>
      </c>
      <c r="D14" s="102"/>
      <c r="E14" s="101">
        <v>5218</v>
      </c>
      <c r="F14" s="102"/>
    </row>
    <row r="15" spans="3:6" s="93" customFormat="1" ht="15.75" customHeight="1">
      <c r="C15" s="186">
        <f>SUM(C13:C14)</f>
        <v>3318</v>
      </c>
      <c r="D15" s="185"/>
      <c r="E15" s="186">
        <f>SUM(E13:E14)</f>
        <v>6970</v>
      </c>
      <c r="F15" s="185"/>
    </row>
    <row r="16" spans="3:6" ht="12.75">
      <c r="C16" s="101"/>
      <c r="D16" s="102"/>
      <c r="E16" s="101"/>
      <c r="F16" s="102"/>
    </row>
    <row r="17" spans="1:6" ht="12.75">
      <c r="A17" s="181" t="s">
        <v>19</v>
      </c>
      <c r="C17" s="101"/>
      <c r="D17" s="102"/>
      <c r="E17" s="101"/>
      <c r="F17" s="102"/>
    </row>
    <row r="18" spans="2:6" ht="12.75">
      <c r="B18" s="91" t="s">
        <v>31</v>
      </c>
      <c r="C18" s="101">
        <v>1439</v>
      </c>
      <c r="D18" s="102"/>
      <c r="E18" s="101">
        <v>1174</v>
      </c>
      <c r="F18" s="102"/>
    </row>
    <row r="19" spans="1:6" ht="12.75">
      <c r="A19" s="91" t="s">
        <v>20</v>
      </c>
      <c r="B19" s="91" t="s">
        <v>60</v>
      </c>
      <c r="C19" s="101">
        <v>954</v>
      </c>
      <c r="D19" s="102"/>
      <c r="E19" s="101">
        <v>794</v>
      </c>
      <c r="F19" s="102"/>
    </row>
    <row r="20" spans="1:6" ht="12.75">
      <c r="A20" s="91" t="s">
        <v>21</v>
      </c>
      <c r="B20" s="91" t="s">
        <v>3</v>
      </c>
      <c r="C20" s="101">
        <v>3500</v>
      </c>
      <c r="D20" s="102"/>
      <c r="E20" s="101">
        <v>3282</v>
      </c>
      <c r="F20" s="102"/>
    </row>
    <row r="21" spans="1:6" ht="12.75">
      <c r="A21" s="91" t="s">
        <v>22</v>
      </c>
      <c r="B21" s="91" t="s">
        <v>61</v>
      </c>
      <c r="C21" s="102">
        <v>78</v>
      </c>
      <c r="D21" s="102"/>
      <c r="E21" s="102">
        <v>804</v>
      </c>
      <c r="F21" s="102"/>
    </row>
    <row r="22" spans="3:6" ht="9.75" customHeight="1">
      <c r="C22" s="103"/>
      <c r="D22" s="102"/>
      <c r="E22" s="103"/>
      <c r="F22" s="102"/>
    </row>
    <row r="23" spans="2:6" s="180" customFormat="1" ht="15.75" customHeight="1">
      <c r="B23" s="182"/>
      <c r="C23" s="187">
        <f>SUM(C18:C21)</f>
        <v>5971</v>
      </c>
      <c r="D23" s="188"/>
      <c r="E23" s="187">
        <f>SUM(E18:E22)</f>
        <v>6054</v>
      </c>
      <c r="F23" s="188"/>
    </row>
    <row r="24" spans="3:6" ht="12.75">
      <c r="C24" s="101"/>
      <c r="D24" s="102"/>
      <c r="E24" s="101"/>
      <c r="F24" s="102"/>
    </row>
    <row r="25" spans="1:6" s="93" customFormat="1" ht="19.5" customHeight="1" thickBot="1">
      <c r="A25" s="93" t="s">
        <v>108</v>
      </c>
      <c r="C25" s="184">
        <f>C15+C23</f>
        <v>9289</v>
      </c>
      <c r="D25" s="185"/>
      <c r="E25" s="184">
        <f>E23+E15</f>
        <v>13024</v>
      </c>
      <c r="F25" s="185"/>
    </row>
    <row r="26" spans="3:6" s="104" customFormat="1" ht="19.5" customHeight="1" thickTop="1">
      <c r="C26" s="106"/>
      <c r="D26" s="106"/>
      <c r="E26" s="106"/>
      <c r="F26" s="106"/>
    </row>
    <row r="27" spans="1:6" s="104" customFormat="1" ht="17.25" customHeight="1">
      <c r="A27" s="180" t="s">
        <v>109</v>
      </c>
      <c r="C27" s="106"/>
      <c r="D27" s="106"/>
      <c r="E27" s="106"/>
      <c r="F27" s="106"/>
    </row>
    <row r="28" spans="1:6" ht="12.75">
      <c r="A28" s="93" t="s">
        <v>110</v>
      </c>
      <c r="C28" s="101"/>
      <c r="D28" s="102"/>
      <c r="E28" s="101"/>
      <c r="F28" s="102"/>
    </row>
    <row r="29" spans="1:6" ht="12.75">
      <c r="A29" s="91" t="s">
        <v>41</v>
      </c>
      <c r="C29" s="101">
        <v>10000</v>
      </c>
      <c r="D29" s="102"/>
      <c r="E29" s="101">
        <v>10000</v>
      </c>
      <c r="F29" s="102"/>
    </row>
    <row r="30" spans="1:6" ht="12.75">
      <c r="A30" s="91" t="s">
        <v>42</v>
      </c>
      <c r="C30" s="101">
        <v>2032</v>
      </c>
      <c r="D30" s="102"/>
      <c r="E30" s="101">
        <v>2032</v>
      </c>
      <c r="F30" s="102"/>
    </row>
    <row r="31" spans="1:6" ht="12.75">
      <c r="A31" s="91" t="s">
        <v>119</v>
      </c>
      <c r="B31" s="92"/>
      <c r="C31" s="102">
        <v>-3263</v>
      </c>
      <c r="D31" s="102"/>
      <c r="E31" s="102">
        <v>751</v>
      </c>
      <c r="F31" s="102"/>
    </row>
    <row r="32" spans="3:6" ht="9.75" customHeight="1">
      <c r="C32" s="103"/>
      <c r="D32" s="102"/>
      <c r="E32" s="103"/>
      <c r="F32" s="102"/>
    </row>
    <row r="33" spans="3:6" s="104" customFormat="1" ht="12" customHeight="1">
      <c r="C33" s="106">
        <f>SUM(C29:C31)</f>
        <v>8769</v>
      </c>
      <c r="D33" s="106"/>
      <c r="E33" s="106">
        <f>SUM(E29:E31)</f>
        <v>12783</v>
      </c>
      <c r="F33" s="106"/>
    </row>
    <row r="34" spans="1:6" ht="12.75">
      <c r="A34" s="91" t="s">
        <v>15</v>
      </c>
      <c r="C34" s="101">
        <v>0</v>
      </c>
      <c r="D34" s="102"/>
      <c r="E34" s="101">
        <v>0</v>
      </c>
      <c r="F34" s="102"/>
    </row>
    <row r="35" spans="3:6" ht="9.75" customHeight="1">
      <c r="C35" s="101"/>
      <c r="D35" s="102"/>
      <c r="E35" s="101"/>
      <c r="F35" s="102"/>
    </row>
    <row r="36" spans="1:6" s="180" customFormat="1" ht="15.75" customHeight="1">
      <c r="A36" s="180" t="s">
        <v>111</v>
      </c>
      <c r="C36" s="189">
        <f>C33+C34</f>
        <v>8769</v>
      </c>
      <c r="D36" s="188"/>
      <c r="E36" s="189">
        <f>E33+E34</f>
        <v>12783</v>
      </c>
      <c r="F36" s="188"/>
    </row>
    <row r="37" spans="1:6" s="104" customFormat="1" ht="19.5" customHeight="1">
      <c r="A37" s="180"/>
      <c r="C37" s="106"/>
      <c r="D37" s="106"/>
      <c r="E37" s="106"/>
      <c r="F37" s="106"/>
    </row>
    <row r="38" spans="1:6" s="104" customFormat="1" ht="19.5" customHeight="1">
      <c r="A38" s="180" t="s">
        <v>124</v>
      </c>
      <c r="C38" s="106"/>
      <c r="D38" s="106"/>
      <c r="E38" s="106"/>
      <c r="F38" s="106"/>
    </row>
    <row r="39" spans="1:6" s="104" customFormat="1" ht="15.75" customHeight="1">
      <c r="A39" s="104" t="s">
        <v>125</v>
      </c>
      <c r="C39" s="189">
        <v>53</v>
      </c>
      <c r="D39" s="188"/>
      <c r="E39" s="189">
        <v>0</v>
      </c>
      <c r="F39" s="106"/>
    </row>
    <row r="40" spans="1:6" s="104" customFormat="1" ht="19.5" customHeight="1">
      <c r="A40" s="180"/>
      <c r="C40" s="106"/>
      <c r="D40" s="106"/>
      <c r="E40" s="106"/>
      <c r="F40" s="106"/>
    </row>
    <row r="41" spans="1:6" ht="12.75">
      <c r="A41" s="93" t="s">
        <v>23</v>
      </c>
      <c r="C41" s="101"/>
      <c r="D41" s="102"/>
      <c r="E41" s="101"/>
      <c r="F41" s="102"/>
    </row>
    <row r="42" spans="1:6" ht="12.75">
      <c r="A42" s="91" t="s">
        <v>24</v>
      </c>
      <c r="B42" s="91" t="s">
        <v>62</v>
      </c>
      <c r="C42" s="101">
        <v>7</v>
      </c>
      <c r="D42" s="102"/>
      <c r="E42" s="101">
        <v>11</v>
      </c>
      <c r="F42" s="102"/>
    </row>
    <row r="43" spans="2:6" ht="12.75">
      <c r="B43" s="91" t="s">
        <v>63</v>
      </c>
      <c r="C43" s="101">
        <v>54</v>
      </c>
      <c r="D43" s="102"/>
      <c r="E43" s="101">
        <v>0</v>
      </c>
      <c r="F43" s="102"/>
    </row>
    <row r="44" spans="1:6" ht="12.75">
      <c r="A44" s="91" t="s">
        <v>59</v>
      </c>
      <c r="B44" s="91" t="s">
        <v>64</v>
      </c>
      <c r="C44" s="102">
        <v>392</v>
      </c>
      <c r="D44" s="102"/>
      <c r="E44" s="102">
        <v>230</v>
      </c>
      <c r="F44" s="102"/>
    </row>
    <row r="45" spans="2:6" ht="12.75">
      <c r="B45" s="91" t="s">
        <v>126</v>
      </c>
      <c r="C45" s="102">
        <v>14</v>
      </c>
      <c r="D45" s="102"/>
      <c r="E45" s="102">
        <v>0</v>
      </c>
      <c r="F45" s="102"/>
    </row>
    <row r="46" spans="3:6" ht="9.75" customHeight="1">
      <c r="C46" s="103"/>
      <c r="D46" s="102"/>
      <c r="E46" s="103"/>
      <c r="F46" s="102"/>
    </row>
    <row r="47" spans="1:6" s="104" customFormat="1" ht="15.75" customHeight="1">
      <c r="A47" s="182" t="s">
        <v>115</v>
      </c>
      <c r="B47" s="105"/>
      <c r="C47" s="187">
        <f>SUM(C42:C46)</f>
        <v>467</v>
      </c>
      <c r="D47" s="188"/>
      <c r="E47" s="187">
        <f>SUM(E42:E45)</f>
        <v>241</v>
      </c>
      <c r="F47" s="106"/>
    </row>
    <row r="48" spans="3:6" ht="12.75">
      <c r="C48" s="101"/>
      <c r="D48" s="102"/>
      <c r="E48" s="101"/>
      <c r="F48" s="102"/>
    </row>
    <row r="49" spans="1:6" ht="19.5" customHeight="1" thickBot="1">
      <c r="A49" s="182" t="s">
        <v>116</v>
      </c>
      <c r="C49" s="184">
        <f>C36+C47+C39</f>
        <v>9289</v>
      </c>
      <c r="D49" s="185"/>
      <c r="E49" s="184">
        <f>E36+E47</f>
        <v>13024</v>
      </c>
      <c r="F49" s="102"/>
    </row>
    <row r="50" spans="1:6" ht="13.5" thickTop="1">
      <c r="A50" s="182"/>
      <c r="C50" s="101"/>
      <c r="D50" s="102"/>
      <c r="E50" s="101"/>
      <c r="F50" s="102"/>
    </row>
    <row r="51" spans="1:6" ht="12.75">
      <c r="A51" s="91" t="s">
        <v>117</v>
      </c>
      <c r="C51" s="101">
        <v>100000</v>
      </c>
      <c r="D51" s="107"/>
      <c r="E51" s="101">
        <v>100000</v>
      </c>
      <c r="F51" s="107"/>
    </row>
    <row r="52" spans="1:6" ht="12.75">
      <c r="A52" s="91" t="s">
        <v>118</v>
      </c>
      <c r="C52" s="183">
        <f>C36/C51</f>
        <v>0.08769</v>
      </c>
      <c r="D52" s="183"/>
      <c r="E52" s="183">
        <f>E36/E51</f>
        <v>0.12783</v>
      </c>
      <c r="F52" s="108"/>
    </row>
    <row r="53" ht="12.75">
      <c r="A53" s="91" t="s">
        <v>120</v>
      </c>
    </row>
    <row r="55" spans="1:7" ht="12.75">
      <c r="A55" s="109"/>
      <c r="B55" s="109"/>
      <c r="C55" s="109"/>
      <c r="D55" s="109"/>
      <c r="E55" s="109"/>
      <c r="F55" s="109"/>
      <c r="G55" s="110"/>
    </row>
    <row r="56" ht="12.75">
      <c r="A56" s="91" t="s">
        <v>101</v>
      </c>
    </row>
    <row r="57" ht="12.75">
      <c r="A57" s="111" t="s">
        <v>121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24" sqref="C24"/>
    </sheetView>
  </sheetViews>
  <sheetFormatPr defaultColWidth="9.33203125" defaultRowHeight="11.25"/>
  <cols>
    <col min="1" max="1" width="3.83203125" style="112" customWidth="1"/>
    <col min="2" max="2" width="30" style="112" customWidth="1"/>
    <col min="3" max="6" width="20.83203125" style="112" customWidth="1"/>
    <col min="7" max="16384" width="9.33203125" style="112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FOURTH QUARTER</v>
      </c>
      <c r="B2" s="93"/>
    </row>
    <row r="3" spans="1:2" ht="14.25">
      <c r="A3" s="90"/>
      <c r="B3" s="90"/>
    </row>
    <row r="4" spans="1:2" ht="12.75">
      <c r="A4" s="93" t="s">
        <v>84</v>
      </c>
      <c r="B4" s="93"/>
    </row>
    <row r="5" spans="1:6" ht="12.75">
      <c r="A5" s="113" t="s">
        <v>132</v>
      </c>
      <c r="B5" s="113"/>
      <c r="C5" s="114"/>
      <c r="D5" s="114"/>
      <c r="E5" s="114"/>
      <c r="F5" s="114"/>
    </row>
    <row r="6" spans="1:6" ht="12">
      <c r="A6" s="115"/>
      <c r="B6" s="116"/>
      <c r="C6" s="197" t="s">
        <v>6</v>
      </c>
      <c r="D6" s="198"/>
      <c r="E6" s="197" t="s">
        <v>7</v>
      </c>
      <c r="F6" s="198"/>
    </row>
    <row r="7" spans="1:6" s="121" customFormat="1" ht="36">
      <c r="A7" s="117"/>
      <c r="B7" s="118"/>
      <c r="C7" s="119" t="s">
        <v>54</v>
      </c>
      <c r="D7" s="120" t="s">
        <v>55</v>
      </c>
      <c r="E7" s="119" t="s">
        <v>56</v>
      </c>
      <c r="F7" s="120" t="s">
        <v>57</v>
      </c>
    </row>
    <row r="8" spans="1:6" s="126" customFormat="1" ht="12.75">
      <c r="A8" s="122"/>
      <c r="B8" s="123"/>
      <c r="C8" s="124">
        <v>39325</v>
      </c>
      <c r="D8" s="125">
        <v>38960</v>
      </c>
      <c r="E8" s="124">
        <f>C8</f>
        <v>39325</v>
      </c>
      <c r="F8" s="125">
        <f>D8</f>
        <v>38960</v>
      </c>
    </row>
    <row r="9" spans="1:6" s="131" customFormat="1" ht="12.75">
      <c r="A9" s="127"/>
      <c r="B9" s="128"/>
      <c r="C9" s="129" t="s">
        <v>5</v>
      </c>
      <c r="D9" s="130" t="s">
        <v>5</v>
      </c>
      <c r="E9" s="129" t="s">
        <v>5</v>
      </c>
      <c r="F9" s="130" t="s">
        <v>5</v>
      </c>
    </row>
    <row r="10" spans="1:6" ht="12.75">
      <c r="A10" s="132"/>
      <c r="B10" s="92"/>
      <c r="C10" s="133"/>
      <c r="D10" s="134"/>
      <c r="E10" s="133"/>
      <c r="F10" s="134"/>
    </row>
    <row r="11" spans="1:6" ht="12.75">
      <c r="A11" s="132"/>
      <c r="B11" s="92" t="s">
        <v>1</v>
      </c>
      <c r="C11" s="144">
        <v>633</v>
      </c>
      <c r="D11" s="145">
        <v>533</v>
      </c>
      <c r="E11" s="146">
        <f>2037+C11</f>
        <v>2670</v>
      </c>
      <c r="F11" s="147">
        <v>2271</v>
      </c>
    </row>
    <row r="12" spans="1:6" ht="12.75">
      <c r="A12" s="132"/>
      <c r="B12" s="92" t="s">
        <v>8</v>
      </c>
      <c r="C12" s="175">
        <v>-83</v>
      </c>
      <c r="D12" s="148">
        <v>-185</v>
      </c>
      <c r="E12" s="142">
        <f>+-586+C12</f>
        <v>-669</v>
      </c>
      <c r="F12" s="149">
        <v>-781</v>
      </c>
    </row>
    <row r="13" spans="1:6" ht="12.75">
      <c r="A13" s="132"/>
      <c r="B13" s="92" t="s">
        <v>9</v>
      </c>
      <c r="C13" s="143">
        <f>C11+C12</f>
        <v>550</v>
      </c>
      <c r="D13" s="150">
        <f>SUM(D11:D12)</f>
        <v>348</v>
      </c>
      <c r="E13" s="143">
        <f>E11+E12</f>
        <v>2001</v>
      </c>
      <c r="F13" s="150">
        <f>SUM(F11:F12)</f>
        <v>1490</v>
      </c>
    </row>
    <row r="14" spans="1:6" ht="12.75">
      <c r="A14" s="132"/>
      <c r="B14" s="92" t="s">
        <v>10</v>
      </c>
      <c r="C14" s="142">
        <v>-1543</v>
      </c>
      <c r="D14" s="151">
        <v>-690</v>
      </c>
      <c r="E14" s="142">
        <f>+-4577+C14</f>
        <v>-6120</v>
      </c>
      <c r="F14" s="149">
        <v>-2892</v>
      </c>
    </row>
    <row r="15" spans="1:6" ht="12.75">
      <c r="A15" s="132"/>
      <c r="B15" s="92" t="s">
        <v>107</v>
      </c>
      <c r="C15" s="146">
        <f>SUM(C13:C14)</f>
        <v>-993</v>
      </c>
      <c r="D15" s="152">
        <f>SUM(D13:D14)</f>
        <v>-342</v>
      </c>
      <c r="E15" s="146">
        <f>E13+E14</f>
        <v>-4119</v>
      </c>
      <c r="F15" s="152">
        <f>SUM(F13:F14)</f>
        <v>-1402</v>
      </c>
    </row>
    <row r="16" spans="1:6" ht="12.75">
      <c r="A16" s="132"/>
      <c r="B16" s="92" t="s">
        <v>11</v>
      </c>
      <c r="C16" s="146">
        <v>33</v>
      </c>
      <c r="D16" s="152">
        <v>22</v>
      </c>
      <c r="E16" s="146">
        <f>72+33</f>
        <v>105</v>
      </c>
      <c r="F16" s="152">
        <v>100</v>
      </c>
    </row>
    <row r="17" spans="1:6" ht="12.75">
      <c r="A17" s="132"/>
      <c r="B17" s="92" t="s">
        <v>12</v>
      </c>
      <c r="C17" s="142">
        <v>0</v>
      </c>
      <c r="D17" s="149">
        <v>0</v>
      </c>
      <c r="E17" s="142">
        <v>0</v>
      </c>
      <c r="F17" s="149">
        <v>0</v>
      </c>
    </row>
    <row r="18" spans="1:6" ht="12.75">
      <c r="A18" s="132"/>
      <c r="B18" s="92" t="s">
        <v>13</v>
      </c>
      <c r="C18" s="146">
        <f>SUM(C15:C17)</f>
        <v>-960</v>
      </c>
      <c r="D18" s="152">
        <f>SUM(D15:D17)</f>
        <v>-320</v>
      </c>
      <c r="E18" s="146">
        <f>SUM(E15:E17)</f>
        <v>-4014</v>
      </c>
      <c r="F18" s="152">
        <f>SUM(F15:F17)</f>
        <v>-1302</v>
      </c>
    </row>
    <row r="19" spans="1:6" ht="12.75">
      <c r="A19" s="132"/>
      <c r="B19" s="92" t="s">
        <v>4</v>
      </c>
      <c r="C19" s="142">
        <v>0</v>
      </c>
      <c r="D19" s="149">
        <v>0</v>
      </c>
      <c r="E19" s="142">
        <v>0</v>
      </c>
      <c r="F19" s="149">
        <v>0</v>
      </c>
    </row>
    <row r="20" spans="1:6" ht="12.75">
      <c r="A20" s="132"/>
      <c r="B20" s="92" t="s">
        <v>14</v>
      </c>
      <c r="C20" s="146">
        <f>C18+C19</f>
        <v>-960</v>
      </c>
      <c r="D20" s="152">
        <f>SUM(D18:D19)</f>
        <v>-320</v>
      </c>
      <c r="E20" s="146">
        <f>E18+E19</f>
        <v>-4014</v>
      </c>
      <c r="F20" s="152">
        <f>SUM(F18:F19)</f>
        <v>-1302</v>
      </c>
    </row>
    <row r="21" spans="1:6" ht="12.75">
      <c r="A21" s="132"/>
      <c r="B21" s="92" t="s">
        <v>15</v>
      </c>
      <c r="C21" s="146">
        <v>0</v>
      </c>
      <c r="D21" s="152">
        <v>0</v>
      </c>
      <c r="E21" s="146">
        <v>0</v>
      </c>
      <c r="F21" s="152">
        <v>0</v>
      </c>
    </row>
    <row r="22" spans="1:6" ht="13.5" thickBot="1">
      <c r="A22" s="132"/>
      <c r="B22" s="92" t="s">
        <v>16</v>
      </c>
      <c r="C22" s="153">
        <f>C20+C21</f>
        <v>-960</v>
      </c>
      <c r="D22" s="154">
        <f>SUM(D20:D21)</f>
        <v>-320</v>
      </c>
      <c r="E22" s="153">
        <f>E20+E21</f>
        <v>-4014</v>
      </c>
      <c r="F22" s="154">
        <f>SUM(F20:F21)</f>
        <v>-1302</v>
      </c>
    </row>
    <row r="23" spans="1:6" ht="13.5" thickTop="1">
      <c r="A23" s="132"/>
      <c r="B23" s="92"/>
      <c r="C23" s="133"/>
      <c r="D23" s="135"/>
      <c r="E23" s="133"/>
      <c r="F23" s="134"/>
    </row>
    <row r="24" spans="1:6" ht="12.75">
      <c r="A24" s="132"/>
      <c r="B24" s="92" t="s">
        <v>17</v>
      </c>
      <c r="C24" s="176">
        <f>+C22/100000*100</f>
        <v>-0.96</v>
      </c>
      <c r="D24" s="177">
        <f>D22/100000*100</f>
        <v>-0.32</v>
      </c>
      <c r="E24" s="174">
        <f>+E22/100000*100</f>
        <v>-4.014</v>
      </c>
      <c r="F24" s="178">
        <f>F22/100000*100</f>
        <v>-1.302</v>
      </c>
    </row>
    <row r="25" spans="1:6" ht="12.75">
      <c r="A25" s="132"/>
      <c r="B25" s="92" t="s">
        <v>79</v>
      </c>
      <c r="C25" s="136" t="s">
        <v>2</v>
      </c>
      <c r="D25" s="137" t="s">
        <v>2</v>
      </c>
      <c r="E25" s="136" t="s">
        <v>2</v>
      </c>
      <c r="F25" s="137" t="s">
        <v>2</v>
      </c>
    </row>
    <row r="26" spans="1:6" ht="12.75">
      <c r="A26" s="138"/>
      <c r="B26" s="139"/>
      <c r="C26" s="140"/>
      <c r="D26" s="141"/>
      <c r="E26" s="140"/>
      <c r="F26" s="141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199"/>
      <c r="B28" s="200"/>
      <c r="C28" s="199"/>
      <c r="D28" s="199"/>
      <c r="E28" s="199"/>
      <c r="F28" s="199"/>
    </row>
    <row r="32" ht="12.75">
      <c r="A32" s="91" t="s">
        <v>82</v>
      </c>
    </row>
    <row r="33" ht="12.75">
      <c r="A33" s="91" t="s">
        <v>122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37">
      <selection activeCell="F17" sqref="F17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FOURTH QUARTER</v>
      </c>
    </row>
    <row r="3" ht="15">
      <c r="A3" s="2"/>
    </row>
    <row r="4" ht="15">
      <c r="A4" s="2" t="s">
        <v>83</v>
      </c>
    </row>
    <row r="5" ht="15">
      <c r="A5" s="2" t="s">
        <v>133</v>
      </c>
    </row>
    <row r="6" ht="8.25" customHeight="1"/>
    <row r="7" spans="3:5" ht="30.75" customHeight="1">
      <c r="C7" s="8" t="s">
        <v>102</v>
      </c>
      <c r="D7" s="8" t="s">
        <v>65</v>
      </c>
      <c r="E7" s="8" t="s">
        <v>103</v>
      </c>
    </row>
    <row r="8" spans="3:5" ht="15">
      <c r="C8" s="27">
        <f>'Balance Sheet'!C7</f>
        <v>39325</v>
      </c>
      <c r="D8" s="27">
        <f>'Balance Sheet'!D7</f>
        <v>0</v>
      </c>
      <c r="E8" s="27">
        <v>38960</v>
      </c>
    </row>
    <row r="9" spans="3:5" ht="15">
      <c r="C9" s="27" t="s">
        <v>18</v>
      </c>
      <c r="D9" s="27"/>
      <c r="E9" s="27" t="s">
        <v>58</v>
      </c>
    </row>
    <row r="10" spans="3:5" ht="17.25">
      <c r="C10" s="17" t="s">
        <v>86</v>
      </c>
      <c r="D10" s="17" t="s">
        <v>86</v>
      </c>
      <c r="E10" s="17" t="s">
        <v>86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55">
        <f>+'Income Statement'!E18</f>
        <v>-4014</v>
      </c>
      <c r="D13" s="155" t="s">
        <v>87</v>
      </c>
      <c r="E13" s="156">
        <v>-1300</v>
      </c>
    </row>
    <row r="14" spans="3:5" ht="7.5" customHeight="1">
      <c r="C14" s="157"/>
      <c r="D14" s="158"/>
      <c r="E14" s="156"/>
    </row>
    <row r="15" spans="1:5" ht="13.5">
      <c r="A15" s="3" t="s">
        <v>27</v>
      </c>
      <c r="C15" s="157"/>
      <c r="D15" s="159"/>
      <c r="E15" s="156"/>
    </row>
    <row r="16" spans="2:5" ht="13.5">
      <c r="B16" s="3" t="s">
        <v>28</v>
      </c>
      <c r="C16" s="160">
        <v>3543</v>
      </c>
      <c r="D16" s="155" t="s">
        <v>88</v>
      </c>
      <c r="E16" s="156">
        <v>793</v>
      </c>
    </row>
    <row r="17" spans="2:5" ht="13.5">
      <c r="B17" s="3" t="s">
        <v>29</v>
      </c>
      <c r="C17" s="160">
        <v>386</v>
      </c>
      <c r="D17" s="160" t="s">
        <v>89</v>
      </c>
      <c r="E17" s="156">
        <v>397</v>
      </c>
    </row>
    <row r="18" spans="2:5" ht="13.5">
      <c r="B18" s="3" t="s">
        <v>36</v>
      </c>
      <c r="C18" s="160">
        <v>-98</v>
      </c>
      <c r="D18" s="161"/>
      <c r="E18" s="156">
        <v>-101</v>
      </c>
    </row>
    <row r="19" spans="2:5" ht="13.5">
      <c r="B19" s="3" t="s">
        <v>66</v>
      </c>
      <c r="C19" s="161">
        <v>1</v>
      </c>
      <c r="D19" s="190"/>
      <c r="E19" s="161">
        <v>0</v>
      </c>
    </row>
    <row r="20" spans="2:5" ht="13.5">
      <c r="B20" s="3" t="s">
        <v>134</v>
      </c>
      <c r="C20" s="162">
        <v>-2</v>
      </c>
      <c r="D20" s="163"/>
      <c r="E20" s="162">
        <v>0</v>
      </c>
    </row>
    <row r="21" spans="3:5" ht="7.5" customHeight="1">
      <c r="C21" s="157"/>
      <c r="D21" s="158"/>
      <c r="E21" s="159"/>
    </row>
    <row r="22" spans="1:5" ht="15">
      <c r="A22" s="2" t="s">
        <v>30</v>
      </c>
      <c r="C22" s="155">
        <f>SUM(C13:C20)</f>
        <v>-184</v>
      </c>
      <c r="D22" s="159">
        <v>1988</v>
      </c>
      <c r="E22" s="156">
        <f>SUM(E13:E20)</f>
        <v>-211</v>
      </c>
    </row>
    <row r="23" spans="3:5" ht="9.75" customHeight="1">
      <c r="C23" s="157"/>
      <c r="D23" s="158"/>
      <c r="E23" s="156"/>
    </row>
    <row r="24" spans="2:5" ht="13.5">
      <c r="B24" s="3" t="s">
        <v>31</v>
      </c>
      <c r="C24" s="156">
        <f>'Balance Sheet'!E18-'Balance Sheet'!C18</f>
        <v>-265</v>
      </c>
      <c r="D24" s="155">
        <v>-114</v>
      </c>
      <c r="E24" s="156">
        <v>55</v>
      </c>
    </row>
    <row r="25" spans="2:5" ht="13.5">
      <c r="B25" s="3" t="s">
        <v>32</v>
      </c>
      <c r="C25" s="156">
        <f>'Balance Sheet'!E19+'Balance Sheet'!E21-'Balance Sheet'!C19-'Balance Sheet'!C21</f>
        <v>566</v>
      </c>
      <c r="D25" s="155">
        <v>-118</v>
      </c>
      <c r="E25" s="156">
        <v>-839</v>
      </c>
    </row>
    <row r="26" spans="2:5" ht="13.5">
      <c r="B26" s="3" t="s">
        <v>33</v>
      </c>
      <c r="C26" s="164">
        <v>212</v>
      </c>
      <c r="D26" s="165">
        <v>-6</v>
      </c>
      <c r="E26" s="173">
        <v>45</v>
      </c>
    </row>
    <row r="27" spans="1:5" ht="13.5">
      <c r="A27" s="3" t="s">
        <v>97</v>
      </c>
      <c r="C27" s="159">
        <f>SUM(C22+C24+C25+C26)</f>
        <v>329</v>
      </c>
      <c r="D27" s="155" t="s">
        <v>90</v>
      </c>
      <c r="E27" s="156">
        <f>SUM(E22:E26)</f>
        <v>-950</v>
      </c>
    </row>
    <row r="28" spans="1:5" ht="6.75" customHeight="1">
      <c r="A28" s="2"/>
      <c r="C28" s="159"/>
      <c r="D28" s="155"/>
      <c r="E28" s="156"/>
    </row>
    <row r="29" spans="1:5" ht="15">
      <c r="A29" s="2" t="s">
        <v>96</v>
      </c>
      <c r="C29" s="162">
        <v>0</v>
      </c>
      <c r="D29" s="165"/>
      <c r="E29" s="164">
        <v>0</v>
      </c>
    </row>
    <row r="30" spans="1:5" ht="15">
      <c r="A30" s="2" t="s">
        <v>67</v>
      </c>
      <c r="C30" s="161">
        <f>SUM(C27:C29)</f>
        <v>329</v>
      </c>
      <c r="D30" s="160"/>
      <c r="E30" s="166">
        <f>SUM(E27:E29)</f>
        <v>-950</v>
      </c>
    </row>
    <row r="31" spans="3:5" ht="6.75" customHeight="1">
      <c r="C31" s="159"/>
      <c r="D31" s="158"/>
      <c r="E31" s="156"/>
    </row>
    <row r="32" spans="1:5" ht="15">
      <c r="A32" s="2" t="s">
        <v>34</v>
      </c>
      <c r="C32" s="167"/>
      <c r="D32" s="158"/>
      <c r="E32" s="156"/>
    </row>
    <row r="33" spans="3:5" ht="7.5" customHeight="1">
      <c r="C33" s="167"/>
      <c r="D33" s="158"/>
      <c r="E33" s="156"/>
    </row>
    <row r="34" spans="1:5" ht="13.5">
      <c r="A34" s="3" t="s">
        <v>85</v>
      </c>
      <c r="C34" s="156">
        <v>98</v>
      </c>
      <c r="D34" s="155">
        <v>-1819</v>
      </c>
      <c r="E34" s="156">
        <v>101</v>
      </c>
    </row>
    <row r="35" spans="1:5" ht="13.5">
      <c r="A35" s="3" t="s">
        <v>35</v>
      </c>
      <c r="C35" s="156">
        <v>-277</v>
      </c>
      <c r="D35" s="155"/>
      <c r="E35" s="156">
        <v>-72</v>
      </c>
    </row>
    <row r="36" spans="1:5" ht="13.5">
      <c r="A36" s="3" t="s">
        <v>99</v>
      </c>
      <c r="C36" s="156">
        <v>0</v>
      </c>
      <c r="D36" s="155"/>
      <c r="E36" s="156">
        <v>-203</v>
      </c>
    </row>
    <row r="37" spans="1:5" ht="13.5">
      <c r="A37" s="3" t="s">
        <v>68</v>
      </c>
      <c r="C37" s="156">
        <v>2</v>
      </c>
      <c r="D37" s="157">
        <v>0</v>
      </c>
      <c r="E37" s="156">
        <v>0</v>
      </c>
    </row>
    <row r="38" spans="3:5" ht="7.5" customHeight="1">
      <c r="C38" s="156"/>
      <c r="D38" s="157"/>
      <c r="E38" s="156"/>
    </row>
    <row r="39" spans="1:5" ht="13.5">
      <c r="A39" s="3" t="s">
        <v>37</v>
      </c>
      <c r="C39" s="168">
        <f>SUM(C34:C37)</f>
        <v>-177</v>
      </c>
      <c r="D39" s="169">
        <v>-1819</v>
      </c>
      <c r="E39" s="168">
        <f>SUM(E34:E37)</f>
        <v>-174</v>
      </c>
    </row>
    <row r="40" spans="3:5" ht="13.5">
      <c r="C40" s="156"/>
      <c r="D40" s="158"/>
      <c r="E40" s="156"/>
    </row>
    <row r="41" spans="1:5" ht="15">
      <c r="A41" s="2" t="s">
        <v>38</v>
      </c>
      <c r="C41" s="156"/>
      <c r="D41" s="158"/>
      <c r="E41" s="156"/>
    </row>
    <row r="42" spans="3:5" ht="7.5" customHeight="1">
      <c r="C42" s="156"/>
      <c r="D42" s="158"/>
      <c r="E42" s="156"/>
    </row>
    <row r="43" spans="1:5" ht="13.5">
      <c r="A43" s="3" t="s">
        <v>127</v>
      </c>
      <c r="C43" s="156">
        <v>70</v>
      </c>
      <c r="D43" s="155" t="s">
        <v>91</v>
      </c>
      <c r="E43" s="156">
        <v>0</v>
      </c>
    </row>
    <row r="44" spans="1:5" ht="13.5">
      <c r="A44" s="3" t="s">
        <v>128</v>
      </c>
      <c r="C44" s="156">
        <v>-3</v>
      </c>
      <c r="D44" s="155">
        <v>-379</v>
      </c>
      <c r="E44" s="172">
        <v>0</v>
      </c>
    </row>
    <row r="45" spans="1:5" ht="13.5">
      <c r="A45" s="3" t="s">
        <v>129</v>
      </c>
      <c r="C45" s="156">
        <v>-1</v>
      </c>
      <c r="D45" s="155">
        <v>-379</v>
      </c>
      <c r="E45" s="172">
        <v>0</v>
      </c>
    </row>
    <row r="46" spans="3:5" ht="7.5" customHeight="1">
      <c r="C46" s="156"/>
      <c r="D46" s="158"/>
      <c r="E46" s="156"/>
    </row>
    <row r="47" spans="1:5" ht="13.5">
      <c r="A47" s="3" t="s">
        <v>98</v>
      </c>
      <c r="C47" s="168">
        <f>SUM(C43:C45)</f>
        <v>66</v>
      </c>
      <c r="D47" s="169" t="s">
        <v>92</v>
      </c>
      <c r="E47" s="168">
        <f>SUM(E43:E46)</f>
        <v>0</v>
      </c>
    </row>
    <row r="48" spans="3:5" ht="13.5">
      <c r="C48" s="156"/>
      <c r="D48" s="158"/>
      <c r="E48" s="156"/>
    </row>
    <row r="49" spans="1:5" ht="13.5">
      <c r="A49" s="3" t="s">
        <v>123</v>
      </c>
      <c r="C49" s="156">
        <f>C30+C39+C47</f>
        <v>218</v>
      </c>
      <c r="D49" s="156">
        <f>D30+D39+D47</f>
        <v>4231</v>
      </c>
      <c r="E49" s="156">
        <f>E30+E39+E47</f>
        <v>-1124</v>
      </c>
    </row>
    <row r="50" spans="1:5" ht="13.5">
      <c r="A50" s="3" t="s">
        <v>39</v>
      </c>
      <c r="C50" s="164">
        <f>'Balance Sheet'!E20</f>
        <v>3282</v>
      </c>
      <c r="D50" s="155" t="s">
        <v>93</v>
      </c>
      <c r="E50" s="156">
        <v>4406</v>
      </c>
    </row>
    <row r="51" spans="1:5" s="2" customFormat="1" ht="15.75" thickBot="1">
      <c r="A51" s="2" t="s">
        <v>40</v>
      </c>
      <c r="C51" s="170">
        <f>SUM(C49:C50)</f>
        <v>3500</v>
      </c>
      <c r="D51" s="170">
        <f>SUM(D49:D50)</f>
        <v>4231</v>
      </c>
      <c r="E51" s="170">
        <f>SUM(E49:E50)</f>
        <v>3282</v>
      </c>
    </row>
    <row r="52" spans="3:5" ht="14.25" thickTop="1">
      <c r="C52" s="159"/>
      <c r="D52" s="158"/>
      <c r="E52" s="167"/>
    </row>
    <row r="53" spans="1:5" ht="15">
      <c r="A53" s="2" t="s">
        <v>69</v>
      </c>
      <c r="C53" s="167"/>
      <c r="D53" s="158"/>
      <c r="E53" s="167"/>
    </row>
    <row r="54" spans="3:5" ht="7.5" customHeight="1">
      <c r="C54" s="167"/>
      <c r="D54" s="158"/>
      <c r="E54" s="167"/>
    </row>
    <row r="55" spans="1:5" ht="14.25" thickBot="1">
      <c r="A55" s="3" t="s">
        <v>70</v>
      </c>
      <c r="C55" s="171">
        <f>'Balance Sheet'!C20</f>
        <v>3500</v>
      </c>
      <c r="D55" s="155" t="s">
        <v>95</v>
      </c>
      <c r="E55" s="171">
        <v>3282</v>
      </c>
    </row>
    <row r="56" spans="3:5" s="2" customFormat="1" ht="16.5" thickBot="1" thickTop="1">
      <c r="C56" s="16"/>
      <c r="D56" s="14" t="s">
        <v>94</v>
      </c>
      <c r="E56" s="15"/>
    </row>
    <row r="57" spans="1:4" ht="14.25" thickTop="1">
      <c r="A57" s="5"/>
      <c r="D57" s="12"/>
    </row>
    <row r="58" spans="1:5" ht="12.75" customHeight="1">
      <c r="A58" s="201" t="s">
        <v>104</v>
      </c>
      <c r="B58" s="201"/>
      <c r="C58" s="201"/>
      <c r="D58" s="202"/>
      <c r="E58" s="202"/>
    </row>
    <row r="59" spans="1:5" ht="12.75" customHeight="1">
      <c r="A59" s="201"/>
      <c r="B59" s="201"/>
      <c r="C59" s="201"/>
      <c r="D59" s="202"/>
      <c r="E59" s="202"/>
    </row>
    <row r="60" spans="1:5" ht="13.5">
      <c r="A60" s="201"/>
      <c r="B60" s="201"/>
      <c r="C60" s="201"/>
      <c r="D60" s="202"/>
      <c r="E60" s="202"/>
    </row>
  </sheetData>
  <mergeCells count="1">
    <mergeCell ref="A58:E60"/>
  </mergeCells>
  <printOptions horizontalCentered="1"/>
  <pageMargins left="0.8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C23" sqref="C23:D23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FOURTH QUARTER</v>
      </c>
    </row>
    <row r="3" ht="15">
      <c r="B3" s="31"/>
    </row>
    <row r="4" spans="1:6" ht="15">
      <c r="A4" s="32"/>
      <c r="B4" s="33" t="s">
        <v>43</v>
      </c>
      <c r="C4" s="34"/>
      <c r="D4" s="34"/>
      <c r="E4" s="34"/>
      <c r="F4" s="35"/>
    </row>
    <row r="5" spans="1:6" ht="13.5">
      <c r="A5" s="36"/>
      <c r="B5" s="212" t="s">
        <v>135</v>
      </c>
      <c r="C5" s="212"/>
      <c r="D5" s="212"/>
      <c r="E5" s="212"/>
      <c r="F5" s="213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4" t="s">
        <v>6</v>
      </c>
      <c r="D7" s="205"/>
      <c r="E7" s="204" t="s">
        <v>7</v>
      </c>
      <c r="F7" s="205"/>
    </row>
    <row r="8" spans="1:6" s="42" customFormat="1" ht="42.75">
      <c r="A8" s="43"/>
      <c r="B8" s="44"/>
      <c r="C8" s="45" t="s">
        <v>54</v>
      </c>
      <c r="D8" s="46" t="s">
        <v>55</v>
      </c>
      <c r="E8" s="45" t="s">
        <v>56</v>
      </c>
      <c r="F8" s="46" t="s">
        <v>57</v>
      </c>
    </row>
    <row r="9" spans="1:6" s="80" customFormat="1" ht="15">
      <c r="A9" s="76"/>
      <c r="B9" s="77"/>
      <c r="C9" s="78">
        <f>'Balance Sheet'!C7</f>
        <v>39325</v>
      </c>
      <c r="D9" s="79">
        <f>'Income Statement'!D8</f>
        <v>38960</v>
      </c>
      <c r="E9" s="78">
        <f>C9</f>
        <v>39325</v>
      </c>
      <c r="F9" s="79">
        <f>D9</f>
        <v>38960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71</v>
      </c>
      <c r="B12" s="53" t="s">
        <v>1</v>
      </c>
      <c r="C12" s="54">
        <f>'Income Statement'!C11</f>
        <v>633</v>
      </c>
      <c r="D12" s="55">
        <f>'Income Statement'!D11</f>
        <v>533</v>
      </c>
      <c r="E12" s="54">
        <f>'Income Statement'!E11</f>
        <v>2670</v>
      </c>
      <c r="F12" s="54">
        <f>'Income Statement'!F11</f>
        <v>2271</v>
      </c>
    </row>
    <row r="13" spans="1:6" s="49" customFormat="1" ht="13.5">
      <c r="A13" s="52" t="s">
        <v>72</v>
      </c>
      <c r="B13" s="53" t="s">
        <v>44</v>
      </c>
      <c r="C13" s="54">
        <f>'Income Statement'!C18</f>
        <v>-960</v>
      </c>
      <c r="D13" s="55">
        <f>'Income Statement'!D18</f>
        <v>-320</v>
      </c>
      <c r="E13" s="54">
        <f>'Income Statement'!E18</f>
        <v>-4014</v>
      </c>
      <c r="F13" s="54">
        <f>'Income Statement'!F18</f>
        <v>-1302</v>
      </c>
    </row>
    <row r="14" spans="1:6" s="49" customFormat="1" ht="12.75" customHeight="1">
      <c r="A14" s="52" t="s">
        <v>73</v>
      </c>
      <c r="B14" s="214" t="s">
        <v>45</v>
      </c>
      <c r="C14" s="215">
        <f>'Income Statement'!C20</f>
        <v>-960</v>
      </c>
      <c r="D14" s="215">
        <f>'Income Statement'!D20</f>
        <v>-320</v>
      </c>
      <c r="E14" s="215">
        <f>'Income Statement'!E20</f>
        <v>-4014</v>
      </c>
      <c r="F14" s="215">
        <f>'Income Statement'!F20</f>
        <v>-1302</v>
      </c>
    </row>
    <row r="15" spans="1:6" s="49" customFormat="1" ht="12.75" customHeight="1">
      <c r="A15" s="52"/>
      <c r="B15" s="214"/>
      <c r="C15" s="215"/>
      <c r="D15" s="215"/>
      <c r="E15" s="215"/>
      <c r="F15" s="215"/>
    </row>
    <row r="16" spans="1:6" s="49" customFormat="1" ht="13.5">
      <c r="A16" s="52" t="s">
        <v>74</v>
      </c>
      <c r="B16" s="53" t="s">
        <v>46</v>
      </c>
      <c r="C16" s="54">
        <f>'Income Statement'!C22</f>
        <v>-960</v>
      </c>
      <c r="D16" s="56">
        <f>'Income Statement'!D22</f>
        <v>-320</v>
      </c>
      <c r="E16" s="54">
        <f>'Income Statement'!E22</f>
        <v>-4014</v>
      </c>
      <c r="F16" s="54">
        <f>'Income Statement'!F22</f>
        <v>-1302</v>
      </c>
    </row>
    <row r="17" spans="1:6" s="49" customFormat="1" ht="12.75" customHeight="1">
      <c r="A17" s="52" t="s">
        <v>75</v>
      </c>
      <c r="B17" s="211" t="s">
        <v>47</v>
      </c>
      <c r="C17" s="203">
        <f>'Income Statement'!C24</f>
        <v>-0.96</v>
      </c>
      <c r="D17" s="203">
        <f>'Income Statement'!D24</f>
        <v>-0.32</v>
      </c>
      <c r="E17" s="203">
        <f>'Income Statement'!E24</f>
        <v>-4.014</v>
      </c>
      <c r="F17" s="206">
        <f>'Income Statement'!F24</f>
        <v>-1.302</v>
      </c>
    </row>
    <row r="18" spans="1:6" s="49" customFormat="1" ht="12.75" customHeight="1">
      <c r="A18" s="52"/>
      <c r="B18" s="211"/>
      <c r="C18" s="203"/>
      <c r="D18" s="203"/>
      <c r="E18" s="203"/>
      <c r="F18" s="206"/>
    </row>
    <row r="19" spans="1:6" s="49" customFormat="1" ht="13.5">
      <c r="A19" s="52" t="s">
        <v>76</v>
      </c>
      <c r="B19" s="53" t="s">
        <v>48</v>
      </c>
      <c r="C19" s="54">
        <v>0</v>
      </c>
      <c r="D19" s="55" t="s">
        <v>81</v>
      </c>
      <c r="E19" s="54">
        <v>0</v>
      </c>
      <c r="F19" s="57" t="s">
        <v>81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09" t="s">
        <v>49</v>
      </c>
      <c r="D21" s="210"/>
      <c r="E21" s="209" t="s">
        <v>50</v>
      </c>
      <c r="F21" s="210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77</v>
      </c>
      <c r="B23" s="179" t="s">
        <v>106</v>
      </c>
      <c r="C23" s="207">
        <f>'Balance Sheet'!C52</f>
        <v>0.08769</v>
      </c>
      <c r="D23" s="208"/>
      <c r="E23" s="207">
        <f>'Balance Sheet'!E52</f>
        <v>0.12783</v>
      </c>
      <c r="F23" s="208"/>
    </row>
    <row r="26" spans="1:6" ht="15">
      <c r="A26" s="32"/>
      <c r="B26" s="33" t="s">
        <v>51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4" t="s">
        <v>6</v>
      </c>
      <c r="D28" s="205"/>
      <c r="E28" s="204" t="s">
        <v>7</v>
      </c>
      <c r="F28" s="205"/>
    </row>
    <row r="29" spans="1:6" ht="42.75">
      <c r="A29" s="43"/>
      <c r="B29" s="44"/>
      <c r="C29" s="45" t="s">
        <v>54</v>
      </c>
      <c r="D29" s="46" t="s">
        <v>55</v>
      </c>
      <c r="E29" s="45" t="s">
        <v>56</v>
      </c>
      <c r="F29" s="46" t="s">
        <v>57</v>
      </c>
    </row>
    <row r="30" spans="1:6" ht="14.25">
      <c r="A30" s="76"/>
      <c r="B30" s="77"/>
      <c r="C30" s="85">
        <f>C9</f>
        <v>39325</v>
      </c>
      <c r="D30" s="86">
        <f>D9</f>
        <v>38960</v>
      </c>
      <c r="E30" s="85">
        <f>E9</f>
        <v>39325</v>
      </c>
      <c r="F30" s="86">
        <f>F9</f>
        <v>38960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71</v>
      </c>
      <c r="B33" s="53" t="s">
        <v>78</v>
      </c>
      <c r="C33" s="54">
        <f>+'Income Statement'!C15</f>
        <v>-993</v>
      </c>
      <c r="D33" s="55">
        <f>'Income Statement'!D15</f>
        <v>-342</v>
      </c>
      <c r="E33" s="54">
        <f>+'Income Statement'!E15</f>
        <v>-4119</v>
      </c>
      <c r="F33" s="57">
        <f>'Income Statement'!F15</f>
        <v>-1402</v>
      </c>
    </row>
    <row r="34" spans="1:6" s="49" customFormat="1" ht="13.5">
      <c r="A34" s="52" t="s">
        <v>72</v>
      </c>
      <c r="B34" s="53" t="s">
        <v>52</v>
      </c>
      <c r="C34" s="54">
        <f>+'Income Statement'!C16</f>
        <v>33</v>
      </c>
      <c r="D34" s="55">
        <f>'Income Statement'!D16</f>
        <v>22</v>
      </c>
      <c r="E34" s="54">
        <f>+'Income Statement'!E16</f>
        <v>105</v>
      </c>
      <c r="F34" s="57">
        <f>'Income Statement'!F16</f>
        <v>100</v>
      </c>
    </row>
    <row r="35" spans="1:6" s="49" customFormat="1" ht="13.5">
      <c r="A35" s="52" t="s">
        <v>73</v>
      </c>
      <c r="B35" s="72" t="s">
        <v>53</v>
      </c>
      <c r="C35" s="54">
        <f>CashFlow!C20/1000</f>
        <v>-0.002</v>
      </c>
      <c r="D35" s="57" t="s">
        <v>81</v>
      </c>
      <c r="E35" s="54">
        <f>C35</f>
        <v>-0.002</v>
      </c>
      <c r="F35" s="57" t="s">
        <v>81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6" sqref="A6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'[1]Summary of Key Info'!A2</f>
        <v>QUARTERLY REPORT - THIRD QUARTER</v>
      </c>
    </row>
    <row r="4" ht="15">
      <c r="A4" s="2" t="s">
        <v>136</v>
      </c>
    </row>
    <row r="5" ht="15">
      <c r="A5" s="2" t="s">
        <v>146</v>
      </c>
    </row>
    <row r="6" ht="15">
      <c r="A6" s="2"/>
    </row>
    <row r="7" ht="7.5" customHeight="1"/>
    <row r="8" spans="2:8" s="7" customFormat="1" ht="27">
      <c r="B8" s="20" t="s">
        <v>41</v>
      </c>
      <c r="C8" s="20"/>
      <c r="D8" s="20" t="s">
        <v>42</v>
      </c>
      <c r="E8" s="20"/>
      <c r="F8" s="21" t="s">
        <v>137</v>
      </c>
      <c r="H8" s="21" t="s">
        <v>80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138</v>
      </c>
      <c r="B11" s="9">
        <v>10000</v>
      </c>
      <c r="C11" s="9"/>
      <c r="D11" s="9">
        <v>2032.07</v>
      </c>
      <c r="E11" s="9"/>
      <c r="F11" s="25">
        <v>2051</v>
      </c>
      <c r="G11" s="9"/>
      <c r="H11" s="9">
        <f>SUM(B11:F11)</f>
        <v>14083.07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139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140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141</v>
      </c>
      <c r="B15" s="9">
        <v>0</v>
      </c>
      <c r="C15" s="9"/>
      <c r="D15" s="9">
        <v>0</v>
      </c>
      <c r="E15" s="9"/>
      <c r="F15" s="25">
        <v>-1300</v>
      </c>
      <c r="G15" s="9"/>
      <c r="H15" s="9">
        <f>SUM(B15:F15)</f>
        <v>-1300</v>
      </c>
      <c r="I15" s="3"/>
      <c r="J15" s="3"/>
    </row>
    <row r="16" spans="1:10" s="11" customFormat="1" ht="13.5">
      <c r="A16" s="3" t="s">
        <v>142</v>
      </c>
      <c r="B16" s="9">
        <v>0</v>
      </c>
      <c r="C16" s="9"/>
      <c r="D16" s="9">
        <v>0</v>
      </c>
      <c r="E16" s="9"/>
      <c r="F16" s="25" t="s">
        <v>143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94" customFormat="1" ht="15">
      <c r="A18" s="2" t="s">
        <v>144</v>
      </c>
      <c r="B18" s="191">
        <f>SUM(B11:B17)</f>
        <v>10000</v>
      </c>
      <c r="C18" s="192"/>
      <c r="D18" s="191">
        <f>SUM(D11:D17)</f>
        <v>2032.07</v>
      </c>
      <c r="E18" s="193"/>
      <c r="F18" s="191">
        <f>SUM(F11:F17)</f>
        <v>751</v>
      </c>
      <c r="G18" s="193"/>
      <c r="H18" s="191">
        <f>SUM(H11:H16)</f>
        <v>12783.07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139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140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141</v>
      </c>
      <c r="B22" s="9">
        <v>0</v>
      </c>
      <c r="C22" s="9"/>
      <c r="D22" s="9">
        <v>0</v>
      </c>
      <c r="E22" s="9"/>
      <c r="F22" s="25">
        <f>+'Income Statement'!E22</f>
        <v>-4014</v>
      </c>
      <c r="G22" s="9"/>
      <c r="H22" s="9">
        <f>SUM(B22:F22)</f>
        <v>-4014</v>
      </c>
      <c r="I22" s="3"/>
      <c r="J22" s="3"/>
    </row>
    <row r="23" spans="1:10" s="11" customFormat="1" ht="13.5">
      <c r="A23" s="3" t="s">
        <v>142</v>
      </c>
      <c r="B23" s="9">
        <v>0</v>
      </c>
      <c r="C23" s="9"/>
      <c r="D23" s="9">
        <v>0</v>
      </c>
      <c r="E23" s="9"/>
      <c r="F23" s="25" t="s">
        <v>143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94" customFormat="1" ht="15.75" thickBot="1">
      <c r="A25" s="2" t="s">
        <v>145</v>
      </c>
      <c r="B25" s="195">
        <f>SUM(B18:B24)</f>
        <v>10000</v>
      </c>
      <c r="C25" s="192"/>
      <c r="D25" s="195">
        <f>SUM(D18:D24)</f>
        <v>2032.07</v>
      </c>
      <c r="E25" s="193"/>
      <c r="F25" s="195">
        <f>SUM(F18:F24)</f>
        <v>-3263</v>
      </c>
      <c r="G25" s="193"/>
      <c r="H25" s="195">
        <f>SUM(H18:H23)</f>
        <v>8769.07</v>
      </c>
      <c r="I25" s="2"/>
      <c r="J25" s="2"/>
    </row>
    <row r="26" spans="2:6" ht="14.25" thickTop="1">
      <c r="B26" s="196"/>
      <c r="C26" s="196"/>
      <c r="D26" s="196"/>
      <c r="E26" s="196"/>
      <c r="F26" s="196"/>
    </row>
    <row r="27" spans="2:6" ht="13.5">
      <c r="B27" s="196"/>
      <c r="C27" s="196"/>
      <c r="D27" s="196"/>
      <c r="E27" s="196"/>
      <c r="F27" s="196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16" t="s">
        <v>105</v>
      </c>
      <c r="B32" s="217"/>
      <c r="C32" s="217"/>
      <c r="D32" s="217"/>
      <c r="E32" s="217"/>
      <c r="F32" s="217"/>
      <c r="G32" s="217"/>
      <c r="H32" s="217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2007-10-23T07:15:14Z</cp:lastPrinted>
  <dcterms:created xsi:type="dcterms:W3CDTF">2004-01-05T07:41:54Z</dcterms:created>
  <dcterms:modified xsi:type="dcterms:W3CDTF">2007-10-29T09:25:50Z</dcterms:modified>
  <cp:category/>
  <cp:version/>
  <cp:contentType/>
  <cp:contentStatus/>
</cp:coreProperties>
</file>